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1"/>
  </bookViews>
  <sheets>
    <sheet name="Attestation A1" sheetId="1" r:id="rId1"/>
    <sheet name="classe" sheetId="2" r:id="rId2"/>
  </sheets>
  <definedNames>
    <definedName name="eleves_classe1">'classe'!$C$17:$C$51</definedName>
    <definedName name="_xlnm.Print_Area" localSheetId="1">'classe'!$A$1:$AA$51</definedName>
  </definedNames>
  <calcPr fullCalcOnLoad="1"/>
</workbook>
</file>

<file path=xl/comments1.xml><?xml version="1.0" encoding="utf-8"?>
<comments xmlns="http://schemas.openxmlformats.org/spreadsheetml/2006/main">
  <authors>
    <author>mari</author>
  </authors>
  <commentList>
    <comment ref="C7" authorId="0">
      <text>
        <r>
          <rPr>
            <b/>
            <sz val="8"/>
            <color indexed="20"/>
            <rFont val="Tahoma"/>
            <family val="2"/>
          </rPr>
          <t>Selectionner l'élève dans le menu déroulant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</author>
  </authors>
  <commentList>
    <comment ref="D11" authorId="0">
      <text>
        <r>
          <rPr>
            <b/>
            <sz val="9"/>
            <color indexed="20"/>
            <rFont val="Tahoma"/>
            <family val="2"/>
          </rPr>
          <t>Renseigner la langue enseignée:</t>
        </r>
        <r>
          <rPr>
            <sz val="9"/>
            <color indexed="2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color indexed="20"/>
            <rFont val="Tahoma"/>
            <family val="2"/>
          </rPr>
          <t>Renseigner le niveau de classe:</t>
        </r>
        <r>
          <rPr>
            <sz val="9"/>
            <color indexed="20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color indexed="20"/>
            <rFont val="Tahoma"/>
            <family val="2"/>
          </rPr>
          <t>Renseigner le nom de l'enseignant:</t>
        </r>
      </text>
    </comment>
    <comment ref="P6" authorId="0">
      <text>
        <r>
          <rPr>
            <b/>
            <sz val="8"/>
            <color indexed="20"/>
            <rFont val="Tahoma"/>
            <family val="2"/>
          </rPr>
          <t>Année scolaire:</t>
        </r>
      </text>
    </comment>
    <comment ref="E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R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S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V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W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X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9"/>
            <rFont val="Tahoma"/>
            <family val="2"/>
          </rPr>
          <t xml:space="preserve">1=aquis
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color indexed="20"/>
            <rFont val="Tahoma"/>
            <family val="2"/>
          </rPr>
          <t>Nom prénom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20"/>
            <rFont val="Tahoma"/>
            <family val="2"/>
          </rPr>
          <t>Date de naissance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<sst xmlns="http://schemas.openxmlformats.org/spreadsheetml/2006/main" count="91" uniqueCount="73">
  <si>
    <t>N°</t>
  </si>
  <si>
    <t xml:space="preserve">Nom de l'enseignant : </t>
  </si>
  <si>
    <t>Nom prénom élève</t>
  </si>
  <si>
    <t xml:space="preserve">date de naissance </t>
  </si>
  <si>
    <t>Année scolaire</t>
  </si>
  <si>
    <t>1.1</t>
  </si>
  <si>
    <t>1.2</t>
  </si>
  <si>
    <t>1.3</t>
  </si>
  <si>
    <t>1.4</t>
  </si>
  <si>
    <t>V1</t>
  </si>
  <si>
    <t>1- Réagir et dialoguer</t>
  </si>
  <si>
    <t>2-Comprendre à l'oral</t>
  </si>
  <si>
    <t>2.1</t>
  </si>
  <si>
    <t>2.2</t>
  </si>
  <si>
    <t>2.3</t>
  </si>
  <si>
    <t>V2</t>
  </si>
  <si>
    <t>3-Parler en continu</t>
  </si>
  <si>
    <t>3.1</t>
  </si>
  <si>
    <t>3.2</t>
  </si>
  <si>
    <t>3.3</t>
  </si>
  <si>
    <t>V3</t>
  </si>
  <si>
    <t>4-Lire</t>
  </si>
  <si>
    <t>4.1</t>
  </si>
  <si>
    <t>4.2</t>
  </si>
  <si>
    <t>V4</t>
  </si>
  <si>
    <t>5-Ecrire</t>
  </si>
  <si>
    <t>5.1</t>
  </si>
  <si>
    <t>5.2</t>
  </si>
  <si>
    <t>5.3</t>
  </si>
  <si>
    <t>5.4</t>
  </si>
  <si>
    <t>5.5</t>
  </si>
  <si>
    <t>V5</t>
  </si>
  <si>
    <t>ENSEIGNEMENT DES LANGUES VIVANTES - VALIDATION DES COMPÉTENCES NIVEAU A1</t>
  </si>
  <si>
    <t>V            Validé               A     Approché               N     non validé</t>
  </si>
  <si>
    <t>Communiquer, au besoin avec des pauses pour chercher ses mots</t>
  </si>
  <si>
    <t>Répondre à des questions et en poser (sujets familiers ou besoins immédiats)</t>
  </si>
  <si>
    <t xml:space="preserve">Epeler des mots familiers </t>
  </si>
  <si>
    <t>Comprendre les consignes de classe</t>
  </si>
  <si>
    <t>Comprendre des mots familiers et des expressions très courantes</t>
  </si>
  <si>
    <t>Suivre des instructions courtes et simples</t>
  </si>
  <si>
    <t>Reproduire un modèle oral</t>
  </si>
  <si>
    <t xml:space="preserve">Utiliser des expressions et des phrases proches des modèles rencontrés lors des apprentissages </t>
  </si>
  <si>
    <t>Lire à haute voix et de manière expressive un texte bref après répétition</t>
  </si>
  <si>
    <t>Copier des mots isolés et des textes courts</t>
  </si>
  <si>
    <t>Ecrire un message électronique simple ou une courte carte postale en référence à des modèles</t>
  </si>
  <si>
    <t>Renseigner un questionnaire</t>
  </si>
  <si>
    <t>Produire de manière autonome quelques phrases</t>
  </si>
  <si>
    <t>Ecrire sous la dictée des expressions connues</t>
  </si>
  <si>
    <t>Se présenter ; présenter quelqu'un ; demander à quelqu'un de ses nouvelles en utilisant les formes de politesse les plus élémentaires : accueil et prise de congé</t>
  </si>
  <si>
    <t>Comprendre des textes courts et simples en s'appuyant sur des éléments connus (indications, informations)</t>
  </si>
  <si>
    <t>Se faire une idée du contenu d'un texte informatif simple, accompagné éventuellement d'un document visuel</t>
  </si>
  <si>
    <t>REAGIR ET DIALOGUER</t>
  </si>
  <si>
    <t>COMPRENDRE A L'ORAL</t>
  </si>
  <si>
    <t>Classe:</t>
  </si>
  <si>
    <t>Nombre d'elèves niveau A1 atteint</t>
  </si>
  <si>
    <t>Nombre d'elèves niveau A1 non atteint</t>
  </si>
  <si>
    <t>EFFECTIF DE LA CLASSE</t>
  </si>
  <si>
    <t xml:space="preserve">4 compétences sur 5 sont acquises - Nombre d'elèves niveau A1 approché </t>
  </si>
  <si>
    <t>Synthèse de la classe par nombre d'items réussis et par nombre de compétences acquises</t>
  </si>
  <si>
    <t>1.</t>
  </si>
  <si>
    <t>2.</t>
  </si>
  <si>
    <t>3.</t>
  </si>
  <si>
    <t>5.</t>
  </si>
  <si>
    <t>Langue:</t>
  </si>
  <si>
    <t>PARLER EN CONTINU</t>
  </si>
  <si>
    <t>4.</t>
  </si>
  <si>
    <t>LIRE</t>
  </si>
  <si>
    <t>ECRIRE</t>
  </si>
  <si>
    <t xml:space="preserve"> ATTESTATION DE COMPETENCES A1</t>
  </si>
  <si>
    <t>Compétence "pratique d'une langue vivante étrangère" validée le:</t>
  </si>
  <si>
    <t>Né(e) le:</t>
  </si>
  <si>
    <t>Signature et cachet de l'établissement</t>
  </si>
  <si>
    <t>Elève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</si>
</sst>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%"/>
    <numFmt numFmtId="166" formatCode="_-* #,##0.00&quot; €&quot;_-;\-* #,##0.00&quot; €&quot;_-;_-* \-??&quot; €&quot;_-;_-@_-"/>
    <numFmt numFmtId="167" formatCode="00000"/>
    <numFmt numFmtId="168" formatCode="[$-F800]dddd\,\ mmmm\ dd\,\ yyyy"/>
  </numFmts>
  <fonts count="42">
    <font>
      <sz val="10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6"/>
      <name val="Comic Sans MS"/>
      <family val="4"/>
    </font>
    <font>
      <sz val="16"/>
      <name val="Arial"/>
      <family val="2"/>
    </font>
    <font>
      <sz val="10"/>
      <name val="Arial Narrow"/>
      <family val="2"/>
    </font>
    <font>
      <sz val="9"/>
      <name val="Arial Black"/>
      <family val="2"/>
    </font>
    <font>
      <b/>
      <sz val="10"/>
      <name val="Arial"/>
      <family val="2"/>
    </font>
    <font>
      <sz val="9"/>
      <color indexed="2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0"/>
      <name val="Tahoma"/>
      <family val="2"/>
    </font>
    <font>
      <b/>
      <sz val="8"/>
      <color indexed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2" borderId="0" applyNumberFormat="0" applyBorder="0" applyAlignment="0" applyProtection="0"/>
    <xf numFmtId="9" fontId="0" fillId="0" borderId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09">
    <xf numFmtId="0" fontId="0" fillId="0" borderId="0" xfId="0" applyAlignment="1">
      <alignment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5" fillId="24" borderId="20" xfId="0" applyFont="1" applyFill="1" applyBorder="1" applyAlignment="1" applyProtection="1">
      <alignment horizontal="center" vertical="center"/>
      <protection/>
    </xf>
    <xf numFmtId="0" fontId="5" fillId="22" borderId="2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0" fillId="20" borderId="14" xfId="0" applyFill="1" applyBorder="1" applyAlignment="1" applyProtection="1">
      <alignment horizontal="right" vertical="center"/>
      <protection/>
    </xf>
    <xf numFmtId="0" fontId="7" fillId="2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4" fillId="20" borderId="0" xfId="0" applyFont="1" applyFill="1" applyAlignment="1" applyProtection="1">
      <alignment horizontal="center"/>
      <protection locked="0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20" borderId="0" xfId="0" applyFont="1" applyFill="1" applyAlignment="1" applyProtection="1">
      <alignment horizontal="center"/>
      <protection locked="0"/>
    </xf>
    <xf numFmtId="0" fontId="1" fillId="20" borderId="0" xfId="0" applyFont="1" applyFill="1" applyAlignment="1" applyProtection="1">
      <alignment horizontal="center"/>
      <protection locked="0"/>
    </xf>
    <xf numFmtId="0" fontId="14" fillId="20" borderId="0" xfId="0" applyFont="1" applyFill="1" applyBorder="1" applyAlignment="1" applyProtection="1">
      <alignment horizontal="center"/>
      <protection locked="0"/>
    </xf>
    <xf numFmtId="0" fontId="15" fillId="2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4" fillId="20" borderId="0" xfId="0" applyFont="1" applyFill="1" applyBorder="1" applyAlignment="1" applyProtection="1">
      <alignment horizontal="center" vertical="center"/>
      <protection locked="0"/>
    </xf>
    <xf numFmtId="0" fontId="15" fillId="20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6" fillId="20" borderId="14" xfId="0" applyFont="1" applyFill="1" applyBorder="1" applyAlignment="1" applyProtection="1">
      <alignment horizontal="center" vertical="center"/>
      <protection/>
    </xf>
    <xf numFmtId="0" fontId="16" fillId="20" borderId="24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0"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10"/>
        </patternFill>
      </fill>
    </dxf>
    <dxf>
      <font>
        <color indexed="10"/>
      </font>
      <fill>
        <patternFill patternType="solid">
          <fgColor indexed="24"/>
          <bgColor indexed="42"/>
        </patternFill>
      </fill>
    </dxf>
    <dxf>
      <fill>
        <patternFill>
          <bgColor indexed="43"/>
        </patternFill>
      </fill>
    </dxf>
    <dxf>
      <font>
        <color indexed="10"/>
      </font>
      <fill>
        <patternFill patternType="solid">
          <fgColor indexed="24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6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18955" t="24475" r="23626" b="19230"/>
        <a:stretch>
          <a:fillRect/>
        </a:stretch>
      </xdr:blipFill>
      <xdr:spPr>
        <a:xfrm>
          <a:off x="0" y="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view="pageLayout" workbookViewId="0" topLeftCell="A21">
      <selection activeCell="F38" sqref="F38"/>
    </sheetView>
  </sheetViews>
  <sheetFormatPr defaultColWidth="11.421875" defaultRowHeight="12.75"/>
  <cols>
    <col min="1" max="1" width="3.140625" style="66" customWidth="1"/>
    <col min="2" max="2" width="4.7109375" style="30" customWidth="1"/>
    <col min="3" max="3" width="79.8515625" style="30" customWidth="1"/>
    <col min="4" max="4" width="4.28125" style="66" customWidth="1"/>
    <col min="5" max="5" width="15.28125" style="30" bestFit="1" customWidth="1"/>
    <col min="6" max="16384" width="11.421875" style="30" customWidth="1"/>
  </cols>
  <sheetData>
    <row r="1" spans="3:4" ht="14.25">
      <c r="C1" s="76" t="s">
        <v>68</v>
      </c>
      <c r="D1" s="77"/>
    </row>
    <row r="2" ht="14.25">
      <c r="C2" s="70"/>
    </row>
    <row r="3" ht="14.25">
      <c r="C3" s="70"/>
    </row>
    <row r="4" ht="14.25">
      <c r="C4" s="70"/>
    </row>
    <row r="5" ht="14.25">
      <c r="C5" s="70"/>
    </row>
    <row r="6" ht="12.75"/>
    <row r="7" ht="12.75">
      <c r="C7" s="80" t="s">
        <v>72</v>
      </c>
    </row>
    <row r="8" spans="1:3" ht="12.75">
      <c r="A8" s="87" t="s">
        <v>70</v>
      </c>
      <c r="B8" s="88"/>
      <c r="C8" s="72">
        <f>IF(VLOOKUP($C$7,classe!$C$17:$AA$51,2,FALSE)&gt;0,(VLOOKUP($C$7,classe!$C$17:$AA$51,2,FALSE)),"")</f>
      </c>
    </row>
    <row r="10" spans="2:3" ht="12.75">
      <c r="B10" s="69">
        <f>IF(VLOOKUP($C$7,classe!$C$17:$AA$51,25,FALSE)&gt;0,(VLOOKUP($C$7,classe!$C$17:$AA$51,25,FALSE)),"")</f>
      </c>
      <c r="C10" s="30">
        <f>IF(B10="V","Niveau A1 atteint, les 5 compétences ont été validées.",IF(B10="A","Niveau A1 approché, 4 compétences sur 5 ont été validées.",IF(B10="N","Niveau A1 non atteint.","")))</f>
      </c>
    </row>
    <row r="13" ht="12.75">
      <c r="C13" s="71">
        <f>IF(classe!D11="","",classe!D11)</f>
      </c>
    </row>
    <row r="14" ht="12.75">
      <c r="C14" s="71"/>
    </row>
    <row r="16" spans="1:4" ht="12.75">
      <c r="A16" s="73" t="s">
        <v>59</v>
      </c>
      <c r="B16" s="86" t="s">
        <v>51</v>
      </c>
      <c r="C16" s="86"/>
      <c r="D16" s="75">
        <f>IF(VLOOKUP($C$7,classe!$C$17:$AA$51,7,FALSE)&gt;0,(VLOOKUP($C$7,classe!$C$17:$AA$51,7,FALSE)),"")</f>
      </c>
    </row>
    <row r="17" spans="1:4" ht="12.75">
      <c r="A17" s="78"/>
      <c r="B17" s="74" t="s">
        <v>5</v>
      </c>
      <c r="C17" s="74" t="s">
        <v>34</v>
      </c>
      <c r="D17" s="73">
        <f>IF(VLOOKUP($C$7,classe!$C$17:$AA$51,3,FALSE)&gt;0,(VLOOKUP($C$7,classe!$C$17:$AA$51,3,FALSE)),"")</f>
      </c>
    </row>
    <row r="18" spans="1:4" ht="25.5">
      <c r="A18" s="79"/>
      <c r="B18" s="74" t="s">
        <v>6</v>
      </c>
      <c r="C18" s="74" t="s">
        <v>48</v>
      </c>
      <c r="D18" s="73">
        <f>IF(VLOOKUP($C$7,classe!$C$17:$AA$51,4,FALSE)&gt;0,(VLOOKUP($C$7,classe!$C$17:$AA$51,4,FALSE)),"")</f>
      </c>
    </row>
    <row r="19" spans="1:4" ht="12.75">
      <c r="A19" s="79"/>
      <c r="B19" s="74" t="s">
        <v>7</v>
      </c>
      <c r="C19" s="74" t="s">
        <v>35</v>
      </c>
      <c r="D19" s="73">
        <f>IF(VLOOKUP($C$7,classe!$C$17:$AA$51,5,FALSE)&gt;0,(VLOOKUP($C$7,classe!$C$17:$AA$51,5,FALSE)),"")</f>
      </c>
    </row>
    <row r="20" spans="1:4" ht="12.75">
      <c r="A20" s="79"/>
      <c r="B20" s="74" t="s">
        <v>8</v>
      </c>
      <c r="C20" s="74" t="s">
        <v>36</v>
      </c>
      <c r="D20" s="73">
        <f>IF(VLOOKUP($C$7,classe!$C$17:$AA$51,6,FALSE)&gt;0,(VLOOKUP($C$7,classe!$C$17:$AA$51,6,FALSE)),"")</f>
      </c>
    </row>
    <row r="23" spans="1:4" ht="12.75">
      <c r="A23" s="73" t="s">
        <v>60</v>
      </c>
      <c r="B23" s="86" t="s">
        <v>52</v>
      </c>
      <c r="C23" s="86"/>
      <c r="D23" s="75">
        <f>IF(VLOOKUP($C$7,classe!$C$17:$AA$51,11,FALSE)&gt;0,(VLOOKUP($C$7,classe!$C$17:$AA$51,11,FALSE)),"")</f>
      </c>
    </row>
    <row r="24" spans="1:4" ht="12.75">
      <c r="A24" s="78"/>
      <c r="B24" s="74" t="s">
        <v>12</v>
      </c>
      <c r="C24" s="74" t="s">
        <v>37</v>
      </c>
      <c r="D24" s="73">
        <f>IF(VLOOKUP($C$7,classe!$C$17:$AA$51,8,FALSE)&gt;0,(VLOOKUP($C$7,classe!$C$17:$AA$51,8,FALSE)),"")</f>
      </c>
    </row>
    <row r="25" spans="1:4" ht="12.75">
      <c r="A25" s="79"/>
      <c r="B25" s="74" t="s">
        <v>13</v>
      </c>
      <c r="C25" s="74" t="s">
        <v>38</v>
      </c>
      <c r="D25" s="73">
        <f>IF(VLOOKUP($C$7,classe!$C$17:$AA$51,9,FALSE)&gt;0,(VLOOKUP($C$7,classe!$C$17:$AA$51,9,FALSE)),"")</f>
      </c>
    </row>
    <row r="26" spans="1:4" ht="12.75">
      <c r="A26" s="79"/>
      <c r="B26" s="74" t="s">
        <v>14</v>
      </c>
      <c r="C26" s="74" t="s">
        <v>39</v>
      </c>
      <c r="D26" s="73">
        <f>IF(VLOOKUP($C$7,classe!$C$17:$AA$51,10,FALSE)&gt;0,(VLOOKUP($C$7,classe!$C$17:$AA$51,10,FALSE)),"")</f>
      </c>
    </row>
    <row r="29" spans="1:4" ht="12.75">
      <c r="A29" s="73" t="s">
        <v>61</v>
      </c>
      <c r="B29" s="86" t="s">
        <v>64</v>
      </c>
      <c r="C29" s="86"/>
      <c r="D29" s="75">
        <f>IF(VLOOKUP($C$7,classe!$C$17:$AA$51,15,FALSE)&gt;0,(VLOOKUP($C$7,classe!$C$17:$AA$51,15,FALSE)),"")</f>
      </c>
    </row>
    <row r="30" spans="1:4" ht="12.75">
      <c r="A30" s="78"/>
      <c r="B30" s="74" t="s">
        <v>17</v>
      </c>
      <c r="C30" s="74" t="s">
        <v>40</v>
      </c>
      <c r="D30" s="73">
        <f>IF(VLOOKUP($C$7,classe!$C$17:$AA$51,12,FALSE)&gt;0,(VLOOKUP($C$7,classe!$C$17:$AA$51,12,FALSE)),"")</f>
      </c>
    </row>
    <row r="31" spans="1:4" ht="25.5">
      <c r="A31" s="79"/>
      <c r="B31" s="74" t="s">
        <v>18</v>
      </c>
      <c r="C31" s="74" t="s">
        <v>41</v>
      </c>
      <c r="D31" s="73">
        <f>IF(VLOOKUP($C$7,classe!$C$17:$AA$51,13,FALSE)&gt;0,(VLOOKUP($C$7,classe!$C$17:$AA$51,13,FALSE)),"")</f>
      </c>
    </row>
    <row r="32" spans="1:4" ht="12.75">
      <c r="A32" s="79"/>
      <c r="B32" s="74" t="s">
        <v>19</v>
      </c>
      <c r="C32" s="74" t="s">
        <v>42</v>
      </c>
      <c r="D32" s="73">
        <f>IF(VLOOKUP($C$7,classe!$C$17:$AA$51,14,FALSE)&gt;0,(VLOOKUP($C$7,classe!$C$17:$AA$51,14,FALSE)),"")</f>
      </c>
    </row>
    <row r="35" spans="1:4" ht="12.75">
      <c r="A35" s="73" t="s">
        <v>65</v>
      </c>
      <c r="B35" s="86" t="s">
        <v>66</v>
      </c>
      <c r="C35" s="86"/>
      <c r="D35" s="75">
        <f>IF(VLOOKUP($C$7,classe!$C$17:$AA$51,18,FALSE)&gt;0,(VLOOKUP($C$7,classe!$C$17:$AA$51,18,FALSE)),"")</f>
      </c>
    </row>
    <row r="36" spans="1:4" ht="25.5">
      <c r="A36" s="78"/>
      <c r="B36" s="74" t="s">
        <v>22</v>
      </c>
      <c r="C36" s="74" t="s">
        <v>49</v>
      </c>
      <c r="D36" s="73">
        <f>IF(VLOOKUP($C$7,classe!$C$17:$AA$51,16,FALSE)&gt;0,(VLOOKUP($C$7,classe!$C$17:$AA$51,16,FALSE)),"")</f>
      </c>
    </row>
    <row r="37" spans="1:4" ht="25.5">
      <c r="A37" s="79"/>
      <c r="B37" s="74" t="s">
        <v>23</v>
      </c>
      <c r="C37" s="74" t="s">
        <v>50</v>
      </c>
      <c r="D37" s="73">
        <f>IF(VLOOKUP($C$7,classe!$C$17:$AA$51,17,FALSE)&gt;0,(VLOOKUP($C$7,classe!$C$17:$AA$51,17,FALSE)),"")</f>
      </c>
    </row>
    <row r="40" spans="1:4" ht="12.75">
      <c r="A40" s="73" t="s">
        <v>62</v>
      </c>
      <c r="B40" s="86" t="s">
        <v>67</v>
      </c>
      <c r="C40" s="86"/>
      <c r="D40" s="75">
        <f>IF(VLOOKUP($C$7,classe!$C$17:$AA$51,24,FALSE)&gt;0,(VLOOKUP($C$7,classe!$C$17:$AA$51,24,FALSE)),"")</f>
      </c>
    </row>
    <row r="41" spans="1:4" ht="12.75">
      <c r="A41" s="78"/>
      <c r="B41" s="74" t="s">
        <v>26</v>
      </c>
      <c r="C41" s="74" t="s">
        <v>43</v>
      </c>
      <c r="D41" s="73">
        <f>IF(VLOOKUP($C$7,classe!$C$17:$AA$51,19,FALSE)&gt;0,(VLOOKUP($C$7,classe!$C$17:$AA$51,19,FALSE)),"")</f>
      </c>
    </row>
    <row r="42" spans="1:4" ht="25.5">
      <c r="A42" s="79"/>
      <c r="B42" s="74" t="s">
        <v>27</v>
      </c>
      <c r="C42" s="74" t="s">
        <v>44</v>
      </c>
      <c r="D42" s="73">
        <f>IF(VLOOKUP($C$7,classe!$C$17:$AA$51,20,FALSE)&gt;0,(VLOOKUP($C$7,classe!$C$17:$AA$51,20,FALSE)),"")</f>
      </c>
    </row>
    <row r="43" spans="1:4" ht="12.75">
      <c r="A43" s="79"/>
      <c r="B43" s="74" t="s">
        <v>28</v>
      </c>
      <c r="C43" s="74" t="s">
        <v>45</v>
      </c>
      <c r="D43" s="73">
        <f>IF(VLOOKUP($C$7,classe!$C$17:$AA$51,21,FALSE)&gt;0,(VLOOKUP($C$7,classe!$C$17:$AA$51,21,FALSE)),"")</f>
      </c>
    </row>
    <row r="44" spans="1:4" ht="12.75">
      <c r="A44" s="79"/>
      <c r="B44" s="74" t="s">
        <v>29</v>
      </c>
      <c r="C44" s="74" t="s">
        <v>46</v>
      </c>
      <c r="D44" s="73">
        <f>IF(VLOOKUP($C$7,classe!$C$17:$AA$51,22,FALSE)&gt;0,(VLOOKUP($C$7,classe!$C$17:$AA$51,22,FALSE)),"")</f>
      </c>
    </row>
    <row r="45" spans="1:4" ht="12.75">
      <c r="A45" s="79"/>
      <c r="B45" s="74" t="s">
        <v>30</v>
      </c>
      <c r="C45" s="74" t="s">
        <v>47</v>
      </c>
      <c r="D45" s="73">
        <f>IF(VLOOKUP($C$7,classe!$C$17:$AA$51,23,FALSE)&gt;0,(VLOOKUP($C$7,classe!$C$17:$AA$51,23,FALSE)),"")</f>
      </c>
    </row>
    <row r="47" ht="12.75">
      <c r="C47" s="30" t="s">
        <v>69</v>
      </c>
    </row>
    <row r="48" spans="3:5" ht="12.75">
      <c r="C48" s="68" t="str">
        <f ca="1">IF(B10="V",NOW(),"A transmettre pour validation en 6ème")</f>
        <v>A transmettre pour validation en 6ème</v>
      </c>
      <c r="E48" s="67"/>
    </row>
    <row r="49" spans="3:5" ht="12.75">
      <c r="C49" s="68"/>
      <c r="E49" s="67"/>
    </row>
    <row r="50" ht="12.75">
      <c r="C50" s="66" t="s">
        <v>71</v>
      </c>
    </row>
    <row r="51" ht="12.75">
      <c r="C51" s="81">
        <f>IF(classe!E4="","",classe!E4)</f>
      </c>
    </row>
  </sheetData>
  <sheetProtection password="C51E" sheet="1"/>
  <mergeCells count="6">
    <mergeCell ref="B40:C40"/>
    <mergeCell ref="A8:B8"/>
    <mergeCell ref="B16:C16"/>
    <mergeCell ref="B23:C23"/>
    <mergeCell ref="B29:C29"/>
    <mergeCell ref="B35:C35"/>
  </mergeCells>
  <dataValidations count="1">
    <dataValidation type="list" showInputMessage="1" showErrorMessage="1" sqref="C7">
      <formula1>eleves_classe1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showGridLines="0" tabSelected="1" view="pageLayout" zoomScaleNormal="75" workbookViewId="0" topLeftCell="A1">
      <selection activeCell="D17" sqref="D17"/>
    </sheetView>
  </sheetViews>
  <sheetFormatPr defaultColWidth="11.421875" defaultRowHeight="12.75"/>
  <cols>
    <col min="1" max="1" width="3.28125" style="12" customWidth="1"/>
    <col min="2" max="2" width="0.71875" style="12" customWidth="1"/>
    <col min="3" max="3" width="26.57421875" style="12" customWidth="1"/>
    <col min="4" max="4" width="10.8515625" style="12" customWidth="1"/>
    <col min="5" max="26" width="3.7109375" style="12" customWidth="1"/>
    <col min="27" max="27" width="11.57421875" style="12" customWidth="1"/>
    <col min="28" max="32" width="5.7109375" style="12" customWidth="1"/>
    <col min="33" max="16384" width="11.421875" style="12" customWidth="1"/>
  </cols>
  <sheetData>
    <row r="1" ht="12.75"/>
    <row r="2" spans="3:28" ht="13.5" customHeight="1">
      <c r="C2" s="93" t="s">
        <v>32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5"/>
    </row>
    <row r="3" spans="3:28" ht="13.5" customHeight="1">
      <c r="C3" s="5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4:28" ht="21">
      <c r="D4" s="4" t="s">
        <v>1</v>
      </c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T4" s="5"/>
      <c r="U4" s="14"/>
      <c r="V4" s="14"/>
      <c r="W4" s="14"/>
      <c r="X4" s="14"/>
      <c r="Y4" s="14"/>
      <c r="Z4" s="5"/>
      <c r="AB4" s="6"/>
    </row>
    <row r="5" spans="4:28" ht="21">
      <c r="D5" s="4"/>
      <c r="E5" s="34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T5" s="5"/>
      <c r="U5" s="14"/>
      <c r="V5" s="14"/>
      <c r="W5" s="14"/>
      <c r="X5" s="14"/>
      <c r="Y5" s="14"/>
      <c r="Z5" s="5"/>
      <c r="AB5" s="6"/>
    </row>
    <row r="6" spans="3:22" ht="24">
      <c r="C6" s="108" t="s">
        <v>53</v>
      </c>
      <c r="D6" s="82"/>
      <c r="E6" s="91"/>
      <c r="F6" s="92"/>
      <c r="G6" s="92"/>
      <c r="H6" s="92"/>
      <c r="I6" s="5"/>
      <c r="J6" s="5"/>
      <c r="K6" s="83" t="s">
        <v>4</v>
      </c>
      <c r="L6" s="84"/>
      <c r="M6" s="84"/>
      <c r="N6" s="84"/>
      <c r="O6" s="84"/>
      <c r="P6" s="85"/>
      <c r="Q6" s="85"/>
      <c r="R6" s="85"/>
      <c r="S6" s="85"/>
      <c r="T6" s="85"/>
      <c r="U6" s="85"/>
      <c r="V6" s="85"/>
    </row>
    <row r="7" spans="3:22" ht="16.5" customHeight="1">
      <c r="C7" s="32"/>
      <c r="D7" s="33"/>
      <c r="E7" s="35"/>
      <c r="F7" s="36"/>
      <c r="G7" s="36"/>
      <c r="H7" s="36"/>
      <c r="I7" s="5"/>
      <c r="J7" s="5"/>
      <c r="K7" s="46"/>
      <c r="L7" s="47"/>
      <c r="M7" s="47"/>
      <c r="N7" s="47"/>
      <c r="O7" s="47"/>
      <c r="P7" s="48"/>
      <c r="Q7" s="48"/>
      <c r="R7" s="48"/>
      <c r="S7" s="48"/>
      <c r="T7" s="48"/>
      <c r="U7" s="48"/>
      <c r="V7" s="48"/>
    </row>
    <row r="8" spans="3:27" ht="16.5" customHeight="1">
      <c r="C8" s="32"/>
      <c r="D8" s="33"/>
      <c r="E8" s="35"/>
      <c r="F8" s="36"/>
      <c r="G8" s="36"/>
      <c r="H8" s="36"/>
      <c r="I8" s="5"/>
      <c r="J8" s="103" t="s">
        <v>54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54">
        <f>COUNTIF(AA17:AA51,"=V")</f>
        <v>0</v>
      </c>
    </row>
    <row r="9" spans="3:27" ht="16.5" customHeight="1">
      <c r="C9" s="32"/>
      <c r="D9" s="33"/>
      <c r="E9" s="35"/>
      <c r="F9" s="36"/>
      <c r="G9" s="36"/>
      <c r="H9" s="36"/>
      <c r="I9" s="5"/>
      <c r="J9" s="103" t="s">
        <v>57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55">
        <f>COUNTIF(AA17:AA51,"=A")</f>
        <v>0</v>
      </c>
    </row>
    <row r="10" spans="3:27" ht="16.5" customHeight="1">
      <c r="C10" s="32"/>
      <c r="D10" s="33"/>
      <c r="E10" s="35"/>
      <c r="F10" s="36"/>
      <c r="G10" s="36"/>
      <c r="H10" s="36"/>
      <c r="I10" s="5"/>
      <c r="J10" s="103" t="s">
        <v>55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60">
        <f>COUNTIF(AA17:AA51,"=N")</f>
        <v>0</v>
      </c>
    </row>
    <row r="11" spans="3:27" ht="18" customHeight="1">
      <c r="C11" s="63" t="s">
        <v>63</v>
      </c>
      <c r="D11" s="100"/>
      <c r="E11" s="101"/>
      <c r="F11" s="101"/>
      <c r="G11" s="101"/>
      <c r="H11" s="36"/>
      <c r="I11" s="5"/>
      <c r="J11" s="50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61"/>
    </row>
    <row r="12" spans="3:27" ht="18" customHeight="1">
      <c r="C12" s="63"/>
      <c r="D12" s="64"/>
      <c r="E12" s="65"/>
      <c r="F12" s="65"/>
      <c r="G12" s="65"/>
      <c r="H12" s="36"/>
      <c r="I12" s="5"/>
      <c r="J12" s="50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61"/>
    </row>
    <row r="13" spans="3:27" ht="16.5" customHeight="1">
      <c r="C13" s="32"/>
      <c r="D13" s="33"/>
      <c r="E13" s="105" t="s">
        <v>58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7"/>
      <c r="AA13" s="51"/>
    </row>
    <row r="14" spans="3:26" ht="16.5">
      <c r="C14" s="57" t="s">
        <v>56</v>
      </c>
      <c r="D14" s="58">
        <f>COUNTA(C17:C51)</f>
        <v>1</v>
      </c>
      <c r="E14" s="62">
        <f>IF(SUM(E17:E51)=0,"",SUM(E17:E51))</f>
      </c>
      <c r="F14" s="62">
        <f aca="true" t="shared" si="0" ref="F14:P14">IF(SUM(F17:F51)=0,"",SUM(F17:F51))</f>
      </c>
      <c r="G14" s="62">
        <f t="shared" si="0"/>
      </c>
      <c r="H14" s="62">
        <f t="shared" si="0"/>
      </c>
      <c r="I14" s="56">
        <f>IF(COUNTIF(I17:I51,"=oui")=0,"",COUNTIF(I17:I51,"=oui"))</f>
      </c>
      <c r="J14" s="62">
        <f t="shared" si="0"/>
      </c>
      <c r="K14" s="62">
        <f t="shared" si="0"/>
      </c>
      <c r="L14" s="62">
        <f t="shared" si="0"/>
      </c>
      <c r="M14" s="56">
        <f>IF(COUNTIF(M17:M51,"=oui")=0,"",COUNTIF(M17:M51,"=oui"))</f>
      </c>
      <c r="N14" s="62">
        <f t="shared" si="0"/>
      </c>
      <c r="O14" s="62">
        <f t="shared" si="0"/>
      </c>
      <c r="P14" s="62">
        <f t="shared" si="0"/>
      </c>
      <c r="Q14" s="56">
        <f>IF(COUNTIF(Q17:Q51,"=oui")=0,"",COUNTIF(Q17:Q51,"=oui"))</f>
      </c>
      <c r="R14" s="62">
        <f>IF(SUM(R17:R51)=0,"",SUM(R17:R51))</f>
      </c>
      <c r="S14" s="62">
        <f>IF(SUM(S17:S51)=0,"",SUM(S17:S51))</f>
      </c>
      <c r="T14" s="56">
        <f>IF(COUNTIF(T17:T51,"=oui")=0,"",COUNTIF(T17:T51,"=oui"))</f>
      </c>
      <c r="U14" s="62">
        <f>IF(SUM(U17:U51)=0,"",SUM(U17:U51))</f>
      </c>
      <c r="V14" s="62">
        <f>IF(SUM(V17:V51)=0,"",SUM(V17:V51))</f>
      </c>
      <c r="W14" s="62">
        <f>IF(SUM(W17:W51)=0,"",SUM(W17:W51))</f>
      </c>
      <c r="X14" s="62">
        <f>IF(SUM(X17:X51)=0,"",SUM(X17:X51))</f>
      </c>
      <c r="Y14" s="62">
        <f>IF(SUM(Y17:Y51)=0,"",SUM(Y17:Y51))</f>
      </c>
      <c r="Z14" s="56">
        <f>IF(COUNTIF(Z17:Z51,"=oui")=0,"",COUNTIF(Z17:Z51,"=oui"))</f>
      </c>
    </row>
    <row r="15" spans="3:28" ht="69" customHeight="1">
      <c r="C15" s="11" t="s">
        <v>2</v>
      </c>
      <c r="D15" s="16" t="s">
        <v>3</v>
      </c>
      <c r="E15" s="95" t="s">
        <v>10</v>
      </c>
      <c r="F15" s="96"/>
      <c r="G15" s="96"/>
      <c r="H15" s="96"/>
      <c r="I15" s="96"/>
      <c r="J15" s="95" t="s">
        <v>11</v>
      </c>
      <c r="K15" s="96"/>
      <c r="L15" s="96"/>
      <c r="M15" s="96"/>
      <c r="N15" s="97" t="s">
        <v>16</v>
      </c>
      <c r="O15" s="98"/>
      <c r="P15" s="98"/>
      <c r="Q15" s="99"/>
      <c r="R15" s="102" t="s">
        <v>21</v>
      </c>
      <c r="S15" s="96"/>
      <c r="T15" s="96"/>
      <c r="U15" s="95" t="s">
        <v>25</v>
      </c>
      <c r="V15" s="96"/>
      <c r="W15" s="96"/>
      <c r="X15" s="96"/>
      <c r="Y15" s="96"/>
      <c r="Z15" s="96"/>
      <c r="AA15" s="17" t="s">
        <v>33</v>
      </c>
      <c r="AB15" s="18"/>
    </row>
    <row r="16" spans="1:28" ht="13.5" thickBot="1">
      <c r="A16" s="19" t="s">
        <v>0</v>
      </c>
      <c r="B16" s="13"/>
      <c r="C16" s="20"/>
      <c r="D16" s="20"/>
      <c r="E16" s="41" t="s">
        <v>5</v>
      </c>
      <c r="F16" s="41" t="s">
        <v>6</v>
      </c>
      <c r="G16" s="41" t="s">
        <v>7</v>
      </c>
      <c r="H16" s="41" t="s">
        <v>8</v>
      </c>
      <c r="I16" s="41" t="s">
        <v>9</v>
      </c>
      <c r="J16" s="41" t="s">
        <v>12</v>
      </c>
      <c r="K16" s="42" t="s">
        <v>13</v>
      </c>
      <c r="L16" s="41" t="s">
        <v>14</v>
      </c>
      <c r="M16" s="42" t="s">
        <v>15</v>
      </c>
      <c r="N16" s="42" t="s">
        <v>17</v>
      </c>
      <c r="O16" s="41" t="s">
        <v>18</v>
      </c>
      <c r="P16" s="42" t="s">
        <v>19</v>
      </c>
      <c r="Q16" s="41" t="s">
        <v>20</v>
      </c>
      <c r="R16" s="41" t="s">
        <v>22</v>
      </c>
      <c r="S16" s="42" t="s">
        <v>23</v>
      </c>
      <c r="T16" s="41" t="s">
        <v>24</v>
      </c>
      <c r="U16" s="41" t="s">
        <v>26</v>
      </c>
      <c r="V16" s="42" t="s">
        <v>27</v>
      </c>
      <c r="W16" s="43" t="s">
        <v>28</v>
      </c>
      <c r="X16" s="43" t="s">
        <v>29</v>
      </c>
      <c r="Y16" s="44" t="s">
        <v>30</v>
      </c>
      <c r="Z16" s="45" t="s">
        <v>31</v>
      </c>
      <c r="AA16" s="21"/>
      <c r="AB16" s="22"/>
    </row>
    <row r="17" spans="1:28" ht="19.5" customHeight="1" thickBot="1">
      <c r="A17" s="23">
        <v>1</v>
      </c>
      <c r="B17" s="23"/>
      <c r="C17" s="2" t="s">
        <v>72</v>
      </c>
      <c r="D17" s="59"/>
      <c r="E17" s="31"/>
      <c r="F17" s="31"/>
      <c r="G17" s="31"/>
      <c r="H17" s="31"/>
      <c r="I17" s="38">
        <f aca="true" t="shared" si="1" ref="I17:I51">IF(SUM(E17:H17)&gt;=3,"oui","")</f>
      </c>
      <c r="J17" s="31"/>
      <c r="K17" s="31"/>
      <c r="L17" s="31"/>
      <c r="M17" s="39">
        <f aca="true" t="shared" si="2" ref="M17:M51">IF(SUM(J17:L17)&gt;=2,"oui","")</f>
      </c>
      <c r="N17" s="31"/>
      <c r="O17" s="31"/>
      <c r="P17" s="31"/>
      <c r="Q17" s="40">
        <f aca="true" t="shared" si="3" ref="Q17:Q51">IF(SUM(N17:P17)&gt;=2,"oui","")</f>
      </c>
      <c r="R17" s="31"/>
      <c r="S17" s="31"/>
      <c r="T17" s="40">
        <f aca="true" t="shared" si="4" ref="T17:T51">IF(SUM(R17:S17)=2,"oui","")</f>
      </c>
      <c r="U17" s="31"/>
      <c r="V17" s="31"/>
      <c r="W17" s="31"/>
      <c r="X17" s="31"/>
      <c r="Y17" s="31"/>
      <c r="Z17" s="39">
        <f aca="true" t="shared" si="5" ref="Z17:Z51">IF(SUM(U17:Y17)&gt;=3,"oui","")</f>
      </c>
      <c r="AA17" s="25">
        <f>IF(C17="Elève","",IF(C17="","",IF(COUNTIF(F17:Z17,"=oui")=5,"V",IF(COUNTIF(F17:Z17,"=oui")=4,"A","N"))))</f>
      </c>
      <c r="AB17" s="26"/>
    </row>
    <row r="18" spans="1:28" ht="19.5" customHeight="1" thickBot="1">
      <c r="A18" s="23">
        <v>2</v>
      </c>
      <c r="B18" s="23"/>
      <c r="C18" s="2"/>
      <c r="D18" s="59"/>
      <c r="E18" s="3"/>
      <c r="F18" s="3"/>
      <c r="G18" s="3"/>
      <c r="H18" s="3"/>
      <c r="I18" s="29">
        <f t="shared" si="1"/>
      </c>
      <c r="J18" s="3"/>
      <c r="K18" s="3"/>
      <c r="L18" s="3"/>
      <c r="M18" s="7">
        <f t="shared" si="2"/>
      </c>
      <c r="N18" s="3"/>
      <c r="O18" s="3"/>
      <c r="P18" s="3"/>
      <c r="Q18" s="24">
        <f t="shared" si="3"/>
      </c>
      <c r="R18" s="3"/>
      <c r="S18" s="3"/>
      <c r="T18" s="24">
        <f t="shared" si="4"/>
      </c>
      <c r="U18" s="3"/>
      <c r="V18" s="3"/>
      <c r="W18" s="3"/>
      <c r="X18" s="3"/>
      <c r="Y18" s="3"/>
      <c r="Z18" s="7">
        <f t="shared" si="5"/>
      </c>
      <c r="AA18" s="25">
        <f aca="true" t="shared" si="6" ref="AA18:AA51">IF(C18="Elève","",IF(C18="","",IF(COUNTIF(F18:Z18,"=oui")=5,"V",IF(COUNTIF(F18:Z18,"=oui")=4,"A","N"))))</f>
      </c>
      <c r="AB18" s="26"/>
    </row>
    <row r="19" spans="1:28" ht="19.5" customHeight="1" thickBot="1">
      <c r="A19" s="23">
        <v>3</v>
      </c>
      <c r="B19" s="23"/>
      <c r="C19" s="2"/>
      <c r="D19" s="1"/>
      <c r="E19" s="3"/>
      <c r="F19" s="3"/>
      <c r="G19" s="3"/>
      <c r="H19" s="3"/>
      <c r="I19" s="29">
        <f t="shared" si="1"/>
      </c>
      <c r="J19" s="3"/>
      <c r="K19" s="3"/>
      <c r="L19" s="3"/>
      <c r="M19" s="7">
        <f t="shared" si="2"/>
      </c>
      <c r="N19" s="3"/>
      <c r="O19" s="3"/>
      <c r="P19" s="3"/>
      <c r="Q19" s="24">
        <f t="shared" si="3"/>
      </c>
      <c r="R19" s="3"/>
      <c r="S19" s="3"/>
      <c r="T19" s="24">
        <f t="shared" si="4"/>
      </c>
      <c r="U19" s="3"/>
      <c r="V19" s="3"/>
      <c r="W19" s="3"/>
      <c r="X19" s="3"/>
      <c r="Y19" s="3"/>
      <c r="Z19" s="7">
        <f t="shared" si="5"/>
      </c>
      <c r="AA19" s="25">
        <f t="shared" si="6"/>
      </c>
      <c r="AB19" s="26"/>
    </row>
    <row r="20" spans="1:28" ht="19.5" customHeight="1" thickBot="1">
      <c r="A20" s="23">
        <v>4</v>
      </c>
      <c r="B20" s="23"/>
      <c r="C20" s="2"/>
      <c r="D20" s="1"/>
      <c r="E20" s="3"/>
      <c r="F20" s="3"/>
      <c r="G20" s="3"/>
      <c r="H20" s="3"/>
      <c r="I20" s="29">
        <f t="shared" si="1"/>
      </c>
      <c r="J20" s="3"/>
      <c r="K20" s="3"/>
      <c r="L20" s="3"/>
      <c r="M20" s="7">
        <f t="shared" si="2"/>
      </c>
      <c r="N20" s="3"/>
      <c r="O20" s="3"/>
      <c r="P20" s="3"/>
      <c r="Q20" s="24">
        <f t="shared" si="3"/>
      </c>
      <c r="R20" s="3"/>
      <c r="S20" s="3"/>
      <c r="T20" s="24">
        <f t="shared" si="4"/>
      </c>
      <c r="U20" s="3"/>
      <c r="V20" s="3"/>
      <c r="W20" s="3"/>
      <c r="X20" s="3"/>
      <c r="Y20" s="3"/>
      <c r="Z20" s="7">
        <f t="shared" si="5"/>
      </c>
      <c r="AA20" s="25">
        <f t="shared" si="6"/>
      </c>
      <c r="AB20" s="26"/>
    </row>
    <row r="21" spans="1:28" ht="19.5" customHeight="1" thickBot="1">
      <c r="A21" s="23">
        <v>5</v>
      </c>
      <c r="B21" s="23"/>
      <c r="C21" s="2"/>
      <c r="D21" s="1"/>
      <c r="E21" s="3"/>
      <c r="F21" s="3"/>
      <c r="G21" s="3"/>
      <c r="H21" s="3"/>
      <c r="I21" s="29">
        <f t="shared" si="1"/>
      </c>
      <c r="J21" s="3"/>
      <c r="K21" s="3"/>
      <c r="L21" s="3"/>
      <c r="M21" s="7">
        <f t="shared" si="2"/>
      </c>
      <c r="N21" s="3"/>
      <c r="O21" s="3"/>
      <c r="P21" s="3"/>
      <c r="Q21" s="24">
        <f t="shared" si="3"/>
      </c>
      <c r="R21" s="3"/>
      <c r="S21" s="3"/>
      <c r="T21" s="24">
        <f t="shared" si="4"/>
      </c>
      <c r="U21" s="3"/>
      <c r="V21" s="3"/>
      <c r="W21" s="3"/>
      <c r="X21" s="3"/>
      <c r="Y21" s="3"/>
      <c r="Z21" s="7">
        <f t="shared" si="5"/>
      </c>
      <c r="AA21" s="25">
        <f t="shared" si="6"/>
      </c>
      <c r="AB21" s="26"/>
    </row>
    <row r="22" spans="1:28" ht="19.5" customHeight="1" thickBot="1">
      <c r="A22" s="23">
        <v>6</v>
      </c>
      <c r="B22" s="23"/>
      <c r="C22" s="2"/>
      <c r="D22" s="1"/>
      <c r="E22" s="3"/>
      <c r="F22" s="3"/>
      <c r="G22" s="3"/>
      <c r="H22" s="3"/>
      <c r="I22" s="29">
        <f t="shared" si="1"/>
      </c>
      <c r="J22" s="3"/>
      <c r="K22" s="3"/>
      <c r="L22" s="3"/>
      <c r="M22" s="7">
        <f t="shared" si="2"/>
      </c>
      <c r="N22" s="3"/>
      <c r="O22" s="3"/>
      <c r="P22" s="3"/>
      <c r="Q22" s="24">
        <f t="shared" si="3"/>
      </c>
      <c r="R22" s="3"/>
      <c r="S22" s="3"/>
      <c r="T22" s="24">
        <f t="shared" si="4"/>
      </c>
      <c r="U22" s="3"/>
      <c r="V22" s="3"/>
      <c r="W22" s="3"/>
      <c r="X22" s="3"/>
      <c r="Y22" s="3"/>
      <c r="Z22" s="7">
        <f t="shared" si="5"/>
      </c>
      <c r="AA22" s="25">
        <f t="shared" si="6"/>
      </c>
      <c r="AB22" s="26"/>
    </row>
    <row r="23" spans="1:28" ht="19.5" customHeight="1" thickBot="1">
      <c r="A23" s="23">
        <v>7</v>
      </c>
      <c r="B23" s="23"/>
      <c r="C23" s="2"/>
      <c r="D23" s="1"/>
      <c r="E23" s="3"/>
      <c r="F23" s="3"/>
      <c r="G23" s="3"/>
      <c r="H23" s="3"/>
      <c r="I23" s="29">
        <f t="shared" si="1"/>
      </c>
      <c r="J23" s="3"/>
      <c r="K23" s="3"/>
      <c r="L23" s="3"/>
      <c r="M23" s="7">
        <f t="shared" si="2"/>
      </c>
      <c r="N23" s="3"/>
      <c r="O23" s="3"/>
      <c r="P23" s="3"/>
      <c r="Q23" s="24">
        <f t="shared" si="3"/>
      </c>
      <c r="R23" s="3"/>
      <c r="S23" s="3"/>
      <c r="T23" s="24">
        <f t="shared" si="4"/>
      </c>
      <c r="U23" s="3"/>
      <c r="V23" s="3"/>
      <c r="W23" s="3"/>
      <c r="X23" s="3"/>
      <c r="Y23" s="3"/>
      <c r="Z23" s="7">
        <f t="shared" si="5"/>
      </c>
      <c r="AA23" s="25">
        <f t="shared" si="6"/>
      </c>
      <c r="AB23" s="26"/>
    </row>
    <row r="24" spans="1:28" ht="19.5" customHeight="1" thickBot="1">
      <c r="A24" s="23">
        <v>8</v>
      </c>
      <c r="B24" s="23"/>
      <c r="C24" s="2"/>
      <c r="D24" s="1"/>
      <c r="E24" s="3"/>
      <c r="F24" s="3"/>
      <c r="G24" s="3"/>
      <c r="H24" s="3"/>
      <c r="I24" s="29">
        <f t="shared" si="1"/>
      </c>
      <c r="J24" s="3"/>
      <c r="K24" s="3"/>
      <c r="L24" s="3"/>
      <c r="M24" s="7">
        <f t="shared" si="2"/>
      </c>
      <c r="N24" s="3"/>
      <c r="O24" s="3"/>
      <c r="P24" s="3"/>
      <c r="Q24" s="24">
        <f t="shared" si="3"/>
      </c>
      <c r="R24" s="3"/>
      <c r="S24" s="3"/>
      <c r="T24" s="24">
        <f t="shared" si="4"/>
      </c>
      <c r="U24" s="3"/>
      <c r="V24" s="3"/>
      <c r="W24" s="3"/>
      <c r="X24" s="3"/>
      <c r="Y24" s="3"/>
      <c r="Z24" s="7">
        <f t="shared" si="5"/>
      </c>
      <c r="AA24" s="25">
        <f t="shared" si="6"/>
      </c>
      <c r="AB24" s="26"/>
    </row>
    <row r="25" spans="1:28" ht="19.5" customHeight="1" thickBot="1">
      <c r="A25" s="23">
        <v>9</v>
      </c>
      <c r="B25" s="23"/>
      <c r="C25" s="2"/>
      <c r="D25" s="1"/>
      <c r="E25" s="3"/>
      <c r="F25" s="3"/>
      <c r="G25" s="3"/>
      <c r="H25" s="3"/>
      <c r="I25" s="29">
        <f t="shared" si="1"/>
      </c>
      <c r="J25" s="3"/>
      <c r="K25" s="3"/>
      <c r="L25" s="3"/>
      <c r="M25" s="7">
        <f t="shared" si="2"/>
      </c>
      <c r="N25" s="3"/>
      <c r="O25" s="3"/>
      <c r="P25" s="3"/>
      <c r="Q25" s="24">
        <f t="shared" si="3"/>
      </c>
      <c r="R25" s="3"/>
      <c r="S25" s="3"/>
      <c r="T25" s="24">
        <f t="shared" si="4"/>
      </c>
      <c r="U25" s="3"/>
      <c r="V25" s="3"/>
      <c r="W25" s="3"/>
      <c r="X25" s="3"/>
      <c r="Y25" s="3"/>
      <c r="Z25" s="7">
        <f t="shared" si="5"/>
      </c>
      <c r="AA25" s="25">
        <f t="shared" si="6"/>
      </c>
      <c r="AB25" s="26"/>
    </row>
    <row r="26" spans="1:28" ht="19.5" customHeight="1" thickBot="1">
      <c r="A26" s="23">
        <v>10</v>
      </c>
      <c r="B26" s="23"/>
      <c r="C26" s="2"/>
      <c r="D26" s="1"/>
      <c r="E26" s="3"/>
      <c r="F26" s="3"/>
      <c r="G26" s="3"/>
      <c r="H26" s="3"/>
      <c r="I26" s="29">
        <f t="shared" si="1"/>
      </c>
      <c r="J26" s="3"/>
      <c r="K26" s="3"/>
      <c r="L26" s="3"/>
      <c r="M26" s="7">
        <f t="shared" si="2"/>
      </c>
      <c r="N26" s="3"/>
      <c r="O26" s="3"/>
      <c r="P26" s="3"/>
      <c r="Q26" s="24">
        <f t="shared" si="3"/>
      </c>
      <c r="R26" s="3"/>
      <c r="S26" s="3"/>
      <c r="T26" s="24">
        <f t="shared" si="4"/>
      </c>
      <c r="U26" s="3"/>
      <c r="V26" s="3"/>
      <c r="W26" s="3"/>
      <c r="X26" s="3"/>
      <c r="Y26" s="3"/>
      <c r="Z26" s="7">
        <f t="shared" si="5"/>
      </c>
      <c r="AA26" s="25">
        <f t="shared" si="6"/>
      </c>
      <c r="AB26" s="26"/>
    </row>
    <row r="27" spans="1:28" ht="19.5" customHeight="1" thickBot="1">
      <c r="A27" s="23">
        <v>11</v>
      </c>
      <c r="B27" s="23"/>
      <c r="C27" s="2"/>
      <c r="D27" s="1"/>
      <c r="E27" s="3"/>
      <c r="F27" s="3"/>
      <c r="G27" s="3"/>
      <c r="H27" s="3"/>
      <c r="I27" s="29">
        <f t="shared" si="1"/>
      </c>
      <c r="J27" s="3"/>
      <c r="K27" s="3"/>
      <c r="L27" s="3"/>
      <c r="M27" s="7">
        <f t="shared" si="2"/>
      </c>
      <c r="N27" s="3"/>
      <c r="O27" s="3"/>
      <c r="P27" s="3"/>
      <c r="Q27" s="24">
        <f t="shared" si="3"/>
      </c>
      <c r="R27" s="3"/>
      <c r="S27" s="3"/>
      <c r="T27" s="24">
        <f t="shared" si="4"/>
      </c>
      <c r="U27" s="3"/>
      <c r="V27" s="3"/>
      <c r="W27" s="3"/>
      <c r="X27" s="3"/>
      <c r="Y27" s="3"/>
      <c r="Z27" s="7">
        <f t="shared" si="5"/>
      </c>
      <c r="AA27" s="25">
        <f t="shared" si="6"/>
      </c>
      <c r="AB27" s="26"/>
    </row>
    <row r="28" spans="1:28" ht="19.5" customHeight="1" thickBot="1">
      <c r="A28" s="23">
        <v>12</v>
      </c>
      <c r="B28" s="23"/>
      <c r="C28" s="2"/>
      <c r="D28" s="1"/>
      <c r="E28" s="3"/>
      <c r="F28" s="3"/>
      <c r="G28" s="3"/>
      <c r="H28" s="3"/>
      <c r="I28" s="29">
        <f t="shared" si="1"/>
      </c>
      <c r="J28" s="3"/>
      <c r="K28" s="3"/>
      <c r="L28" s="3"/>
      <c r="M28" s="7">
        <f t="shared" si="2"/>
      </c>
      <c r="N28" s="3"/>
      <c r="O28" s="3"/>
      <c r="P28" s="3"/>
      <c r="Q28" s="24">
        <f t="shared" si="3"/>
      </c>
      <c r="R28" s="3"/>
      <c r="S28" s="3"/>
      <c r="T28" s="24">
        <f t="shared" si="4"/>
      </c>
      <c r="U28" s="3"/>
      <c r="V28" s="3"/>
      <c r="W28" s="3"/>
      <c r="X28" s="3"/>
      <c r="Y28" s="3"/>
      <c r="Z28" s="7">
        <f t="shared" si="5"/>
      </c>
      <c r="AA28" s="25">
        <f t="shared" si="6"/>
      </c>
      <c r="AB28" s="26"/>
    </row>
    <row r="29" spans="1:28" ht="19.5" customHeight="1" thickBot="1">
      <c r="A29" s="23">
        <v>13</v>
      </c>
      <c r="B29" s="23"/>
      <c r="C29" s="2"/>
      <c r="D29" s="1"/>
      <c r="E29" s="3"/>
      <c r="F29" s="3"/>
      <c r="G29" s="3"/>
      <c r="H29" s="3"/>
      <c r="I29" s="29">
        <f t="shared" si="1"/>
      </c>
      <c r="J29" s="3"/>
      <c r="K29" s="3"/>
      <c r="L29" s="3"/>
      <c r="M29" s="7">
        <f t="shared" si="2"/>
      </c>
      <c r="N29" s="3"/>
      <c r="O29" s="3"/>
      <c r="P29" s="3"/>
      <c r="Q29" s="24">
        <f t="shared" si="3"/>
      </c>
      <c r="R29" s="3"/>
      <c r="S29" s="3"/>
      <c r="T29" s="24">
        <f t="shared" si="4"/>
      </c>
      <c r="U29" s="3"/>
      <c r="V29" s="3"/>
      <c r="W29" s="3"/>
      <c r="X29" s="3"/>
      <c r="Y29" s="3"/>
      <c r="Z29" s="7">
        <f t="shared" si="5"/>
      </c>
      <c r="AA29" s="25">
        <f t="shared" si="6"/>
      </c>
      <c r="AB29" s="26"/>
    </row>
    <row r="30" spans="1:28" ht="19.5" customHeight="1" thickBot="1">
      <c r="A30" s="23">
        <v>14</v>
      </c>
      <c r="B30" s="23"/>
      <c r="C30" s="2"/>
      <c r="D30" s="1"/>
      <c r="E30" s="3"/>
      <c r="F30" s="3"/>
      <c r="G30" s="3"/>
      <c r="H30" s="3"/>
      <c r="I30" s="29">
        <f t="shared" si="1"/>
      </c>
      <c r="J30" s="3"/>
      <c r="K30" s="3"/>
      <c r="L30" s="3"/>
      <c r="M30" s="7">
        <f t="shared" si="2"/>
      </c>
      <c r="N30" s="3"/>
      <c r="O30" s="3"/>
      <c r="P30" s="3"/>
      <c r="Q30" s="24">
        <f t="shared" si="3"/>
      </c>
      <c r="R30" s="3"/>
      <c r="S30" s="3"/>
      <c r="T30" s="24">
        <f t="shared" si="4"/>
      </c>
      <c r="U30" s="3"/>
      <c r="V30" s="3"/>
      <c r="W30" s="3"/>
      <c r="X30" s="3"/>
      <c r="Y30" s="3"/>
      <c r="Z30" s="7">
        <f t="shared" si="5"/>
      </c>
      <c r="AA30" s="25">
        <f t="shared" si="6"/>
      </c>
      <c r="AB30" s="26"/>
    </row>
    <row r="31" spans="1:28" ht="19.5" customHeight="1" thickBot="1">
      <c r="A31" s="23">
        <v>15</v>
      </c>
      <c r="B31" s="23"/>
      <c r="C31" s="2"/>
      <c r="D31" s="1"/>
      <c r="E31" s="3"/>
      <c r="F31" s="3"/>
      <c r="G31" s="3"/>
      <c r="H31" s="3"/>
      <c r="I31" s="29">
        <f t="shared" si="1"/>
      </c>
      <c r="J31" s="3"/>
      <c r="K31" s="3"/>
      <c r="L31" s="3"/>
      <c r="M31" s="7">
        <f t="shared" si="2"/>
      </c>
      <c r="N31" s="3"/>
      <c r="O31" s="3"/>
      <c r="P31" s="3"/>
      <c r="Q31" s="24">
        <f t="shared" si="3"/>
      </c>
      <c r="R31" s="3"/>
      <c r="S31" s="3"/>
      <c r="T31" s="24">
        <f t="shared" si="4"/>
      </c>
      <c r="U31" s="3"/>
      <c r="V31" s="3"/>
      <c r="W31" s="3"/>
      <c r="X31" s="3"/>
      <c r="Y31" s="3"/>
      <c r="Z31" s="7">
        <f t="shared" si="5"/>
      </c>
      <c r="AA31" s="25">
        <f t="shared" si="6"/>
      </c>
      <c r="AB31" s="26"/>
    </row>
    <row r="32" spans="1:28" ht="19.5" customHeight="1" thickBot="1">
      <c r="A32" s="23">
        <v>16</v>
      </c>
      <c r="B32" s="23"/>
      <c r="C32" s="2"/>
      <c r="D32" s="1"/>
      <c r="E32" s="3"/>
      <c r="F32" s="3"/>
      <c r="G32" s="3"/>
      <c r="H32" s="3"/>
      <c r="I32" s="29">
        <f t="shared" si="1"/>
      </c>
      <c r="J32" s="3"/>
      <c r="K32" s="3"/>
      <c r="L32" s="3"/>
      <c r="M32" s="7">
        <f t="shared" si="2"/>
      </c>
      <c r="N32" s="3"/>
      <c r="O32" s="3"/>
      <c r="P32" s="3"/>
      <c r="Q32" s="24">
        <f t="shared" si="3"/>
      </c>
      <c r="R32" s="3"/>
      <c r="S32" s="3"/>
      <c r="T32" s="24">
        <f t="shared" si="4"/>
      </c>
      <c r="U32" s="3"/>
      <c r="V32" s="3"/>
      <c r="W32" s="3"/>
      <c r="X32" s="3"/>
      <c r="Y32" s="3"/>
      <c r="Z32" s="7">
        <f t="shared" si="5"/>
      </c>
      <c r="AA32" s="25">
        <f t="shared" si="6"/>
      </c>
      <c r="AB32" s="26"/>
    </row>
    <row r="33" spans="1:28" ht="19.5" customHeight="1" thickBot="1">
      <c r="A33" s="23">
        <v>17</v>
      </c>
      <c r="B33" s="23"/>
      <c r="C33" s="2"/>
      <c r="D33" s="1"/>
      <c r="E33" s="3"/>
      <c r="F33" s="3"/>
      <c r="G33" s="3"/>
      <c r="H33" s="3"/>
      <c r="I33" s="29">
        <f t="shared" si="1"/>
      </c>
      <c r="J33" s="3"/>
      <c r="K33" s="3"/>
      <c r="L33" s="3"/>
      <c r="M33" s="7">
        <f t="shared" si="2"/>
      </c>
      <c r="N33" s="3"/>
      <c r="O33" s="3"/>
      <c r="P33" s="3"/>
      <c r="Q33" s="24">
        <f t="shared" si="3"/>
      </c>
      <c r="R33" s="3"/>
      <c r="S33" s="3"/>
      <c r="T33" s="24">
        <f t="shared" si="4"/>
      </c>
      <c r="U33" s="3"/>
      <c r="V33" s="3"/>
      <c r="W33" s="3"/>
      <c r="X33" s="3"/>
      <c r="Y33" s="3"/>
      <c r="Z33" s="7">
        <f t="shared" si="5"/>
      </c>
      <c r="AA33" s="25">
        <f t="shared" si="6"/>
      </c>
      <c r="AB33" s="26"/>
    </row>
    <row r="34" spans="1:28" ht="19.5" customHeight="1" thickBot="1">
      <c r="A34" s="23">
        <v>18</v>
      </c>
      <c r="B34" s="23"/>
      <c r="C34" s="2"/>
      <c r="D34" s="1"/>
      <c r="E34" s="3"/>
      <c r="F34" s="3"/>
      <c r="G34" s="3"/>
      <c r="H34" s="3"/>
      <c r="I34" s="29">
        <f t="shared" si="1"/>
      </c>
      <c r="J34" s="3"/>
      <c r="K34" s="3"/>
      <c r="L34" s="3"/>
      <c r="M34" s="7">
        <f t="shared" si="2"/>
      </c>
      <c r="N34" s="3"/>
      <c r="O34" s="3"/>
      <c r="P34" s="3"/>
      <c r="Q34" s="24">
        <f t="shared" si="3"/>
      </c>
      <c r="R34" s="3"/>
      <c r="S34" s="3"/>
      <c r="T34" s="24">
        <f t="shared" si="4"/>
      </c>
      <c r="U34" s="3"/>
      <c r="V34" s="3"/>
      <c r="W34" s="3"/>
      <c r="X34" s="3"/>
      <c r="Y34" s="3"/>
      <c r="Z34" s="7">
        <f t="shared" si="5"/>
      </c>
      <c r="AA34" s="25">
        <f t="shared" si="6"/>
      </c>
      <c r="AB34" s="26"/>
    </row>
    <row r="35" spans="1:28" ht="19.5" customHeight="1" thickBot="1">
      <c r="A35" s="23">
        <v>19</v>
      </c>
      <c r="B35" s="23"/>
      <c r="C35" s="2"/>
      <c r="D35" s="1"/>
      <c r="E35" s="3"/>
      <c r="F35" s="3"/>
      <c r="G35" s="3"/>
      <c r="H35" s="3"/>
      <c r="I35" s="29">
        <f t="shared" si="1"/>
      </c>
      <c r="J35" s="3"/>
      <c r="K35" s="3"/>
      <c r="L35" s="3"/>
      <c r="M35" s="7">
        <f t="shared" si="2"/>
      </c>
      <c r="N35" s="3"/>
      <c r="O35" s="3"/>
      <c r="P35" s="3"/>
      <c r="Q35" s="24">
        <f t="shared" si="3"/>
      </c>
      <c r="R35" s="3"/>
      <c r="S35" s="3"/>
      <c r="T35" s="24">
        <f t="shared" si="4"/>
      </c>
      <c r="U35" s="3"/>
      <c r="V35" s="3"/>
      <c r="W35" s="3"/>
      <c r="X35" s="3"/>
      <c r="Y35" s="3"/>
      <c r="Z35" s="7">
        <f t="shared" si="5"/>
      </c>
      <c r="AA35" s="25">
        <f t="shared" si="6"/>
      </c>
      <c r="AB35" s="26"/>
    </row>
    <row r="36" spans="1:28" ht="19.5" customHeight="1" thickBot="1">
      <c r="A36" s="23">
        <v>20</v>
      </c>
      <c r="B36" s="23"/>
      <c r="C36" s="2"/>
      <c r="D36" s="1"/>
      <c r="E36" s="3"/>
      <c r="F36" s="3"/>
      <c r="G36" s="3"/>
      <c r="H36" s="3"/>
      <c r="I36" s="29">
        <f t="shared" si="1"/>
      </c>
      <c r="J36" s="3"/>
      <c r="K36" s="3"/>
      <c r="L36" s="3"/>
      <c r="M36" s="7">
        <f t="shared" si="2"/>
      </c>
      <c r="N36" s="3"/>
      <c r="O36" s="3"/>
      <c r="P36" s="3"/>
      <c r="Q36" s="24">
        <f t="shared" si="3"/>
      </c>
      <c r="R36" s="3"/>
      <c r="S36" s="3"/>
      <c r="T36" s="24">
        <f t="shared" si="4"/>
      </c>
      <c r="U36" s="3"/>
      <c r="V36" s="3"/>
      <c r="W36" s="3"/>
      <c r="X36" s="3"/>
      <c r="Y36" s="3"/>
      <c r="Z36" s="7">
        <f t="shared" si="5"/>
      </c>
      <c r="AA36" s="25">
        <f t="shared" si="6"/>
      </c>
      <c r="AB36" s="26"/>
    </row>
    <row r="37" spans="1:28" ht="19.5" customHeight="1" thickBot="1">
      <c r="A37" s="23">
        <v>21</v>
      </c>
      <c r="B37" s="23"/>
      <c r="C37" s="2"/>
      <c r="D37" s="1"/>
      <c r="E37" s="3"/>
      <c r="F37" s="3"/>
      <c r="G37" s="3"/>
      <c r="H37" s="3"/>
      <c r="I37" s="29">
        <f t="shared" si="1"/>
      </c>
      <c r="J37" s="3"/>
      <c r="K37" s="3"/>
      <c r="L37" s="3"/>
      <c r="M37" s="7">
        <f t="shared" si="2"/>
      </c>
      <c r="N37" s="3"/>
      <c r="O37" s="3"/>
      <c r="P37" s="3"/>
      <c r="Q37" s="24">
        <f t="shared" si="3"/>
      </c>
      <c r="R37" s="3"/>
      <c r="S37" s="3"/>
      <c r="T37" s="24">
        <f t="shared" si="4"/>
      </c>
      <c r="U37" s="3"/>
      <c r="V37" s="3"/>
      <c r="W37" s="3"/>
      <c r="X37" s="3"/>
      <c r="Y37" s="3"/>
      <c r="Z37" s="7">
        <f t="shared" si="5"/>
      </c>
      <c r="AA37" s="25">
        <f t="shared" si="6"/>
      </c>
      <c r="AB37" s="26"/>
    </row>
    <row r="38" spans="1:28" ht="19.5" customHeight="1" thickBot="1">
      <c r="A38" s="23">
        <v>22</v>
      </c>
      <c r="B38" s="23"/>
      <c r="C38" s="2"/>
      <c r="D38" s="1"/>
      <c r="E38" s="3"/>
      <c r="F38" s="3"/>
      <c r="G38" s="3"/>
      <c r="H38" s="3"/>
      <c r="I38" s="29">
        <f t="shared" si="1"/>
      </c>
      <c r="J38" s="3"/>
      <c r="K38" s="3"/>
      <c r="L38" s="3"/>
      <c r="M38" s="7">
        <f t="shared" si="2"/>
      </c>
      <c r="N38" s="3"/>
      <c r="O38" s="3"/>
      <c r="P38" s="3"/>
      <c r="Q38" s="24">
        <f t="shared" si="3"/>
      </c>
      <c r="R38" s="3"/>
      <c r="S38" s="3"/>
      <c r="T38" s="24">
        <f t="shared" si="4"/>
      </c>
      <c r="U38" s="3"/>
      <c r="V38" s="3"/>
      <c r="W38" s="3"/>
      <c r="X38" s="3"/>
      <c r="Y38" s="3"/>
      <c r="Z38" s="7">
        <f t="shared" si="5"/>
      </c>
      <c r="AA38" s="25">
        <f t="shared" si="6"/>
      </c>
      <c r="AB38" s="26"/>
    </row>
    <row r="39" spans="1:28" ht="19.5" customHeight="1" thickBot="1">
      <c r="A39" s="23">
        <v>23</v>
      </c>
      <c r="B39" s="23"/>
      <c r="C39" s="2"/>
      <c r="D39" s="1"/>
      <c r="E39" s="3"/>
      <c r="F39" s="3"/>
      <c r="G39" s="3"/>
      <c r="H39" s="3"/>
      <c r="I39" s="29">
        <f t="shared" si="1"/>
      </c>
      <c r="J39" s="3"/>
      <c r="K39" s="3"/>
      <c r="L39" s="3"/>
      <c r="M39" s="7">
        <f t="shared" si="2"/>
      </c>
      <c r="N39" s="3"/>
      <c r="O39" s="3"/>
      <c r="P39" s="3"/>
      <c r="Q39" s="24">
        <f t="shared" si="3"/>
      </c>
      <c r="R39" s="3"/>
      <c r="S39" s="3"/>
      <c r="T39" s="24">
        <f t="shared" si="4"/>
      </c>
      <c r="U39" s="3"/>
      <c r="V39" s="3"/>
      <c r="W39" s="3"/>
      <c r="X39" s="3"/>
      <c r="Y39" s="3"/>
      <c r="Z39" s="7">
        <f t="shared" si="5"/>
      </c>
      <c r="AA39" s="25">
        <f t="shared" si="6"/>
      </c>
      <c r="AB39" s="26"/>
    </row>
    <row r="40" spans="1:28" ht="19.5" customHeight="1" thickBot="1">
      <c r="A40" s="23">
        <v>24</v>
      </c>
      <c r="B40" s="23"/>
      <c r="C40" s="2"/>
      <c r="D40" s="1"/>
      <c r="E40" s="3"/>
      <c r="F40" s="3"/>
      <c r="G40" s="3"/>
      <c r="H40" s="3"/>
      <c r="I40" s="29">
        <f t="shared" si="1"/>
      </c>
      <c r="J40" s="3"/>
      <c r="K40" s="3"/>
      <c r="L40" s="3"/>
      <c r="M40" s="7">
        <f t="shared" si="2"/>
      </c>
      <c r="N40" s="3"/>
      <c r="O40" s="3"/>
      <c r="P40" s="3"/>
      <c r="Q40" s="24">
        <f t="shared" si="3"/>
      </c>
      <c r="R40" s="3"/>
      <c r="S40" s="3"/>
      <c r="T40" s="24">
        <f t="shared" si="4"/>
      </c>
      <c r="U40" s="3"/>
      <c r="V40" s="3"/>
      <c r="W40" s="3"/>
      <c r="X40" s="3"/>
      <c r="Y40" s="3"/>
      <c r="Z40" s="7">
        <f t="shared" si="5"/>
      </c>
      <c r="AA40" s="25">
        <f t="shared" si="6"/>
      </c>
      <c r="AB40" s="26"/>
    </row>
    <row r="41" spans="1:28" ht="19.5" customHeight="1" thickBot="1">
      <c r="A41" s="23">
        <v>25</v>
      </c>
      <c r="B41" s="23"/>
      <c r="C41" s="2"/>
      <c r="D41" s="1"/>
      <c r="E41" s="3"/>
      <c r="F41" s="3"/>
      <c r="G41" s="3"/>
      <c r="H41" s="3"/>
      <c r="I41" s="29">
        <f t="shared" si="1"/>
      </c>
      <c r="J41" s="3"/>
      <c r="K41" s="3"/>
      <c r="L41" s="3"/>
      <c r="M41" s="7">
        <f t="shared" si="2"/>
      </c>
      <c r="N41" s="3"/>
      <c r="O41" s="3"/>
      <c r="P41" s="3"/>
      <c r="Q41" s="24">
        <f t="shared" si="3"/>
      </c>
      <c r="R41" s="3"/>
      <c r="S41" s="3"/>
      <c r="T41" s="24">
        <f t="shared" si="4"/>
      </c>
      <c r="U41" s="3"/>
      <c r="V41" s="3"/>
      <c r="W41" s="3"/>
      <c r="X41" s="3"/>
      <c r="Y41" s="3"/>
      <c r="Z41" s="7">
        <f t="shared" si="5"/>
      </c>
      <c r="AA41" s="25">
        <f t="shared" si="6"/>
      </c>
      <c r="AB41" s="26"/>
    </row>
    <row r="42" spans="1:28" ht="19.5" customHeight="1" thickBot="1">
      <c r="A42" s="23">
        <v>26</v>
      </c>
      <c r="B42" s="23"/>
      <c r="C42" s="2"/>
      <c r="D42" s="1"/>
      <c r="E42" s="3"/>
      <c r="F42" s="3"/>
      <c r="G42" s="3"/>
      <c r="H42" s="3"/>
      <c r="I42" s="29">
        <f t="shared" si="1"/>
      </c>
      <c r="J42" s="3"/>
      <c r="K42" s="3"/>
      <c r="L42" s="3"/>
      <c r="M42" s="7">
        <f t="shared" si="2"/>
      </c>
      <c r="N42" s="3"/>
      <c r="O42" s="3"/>
      <c r="P42" s="3"/>
      <c r="Q42" s="24">
        <f t="shared" si="3"/>
      </c>
      <c r="R42" s="3"/>
      <c r="S42" s="3"/>
      <c r="T42" s="24">
        <f t="shared" si="4"/>
      </c>
      <c r="U42" s="3"/>
      <c r="V42" s="3"/>
      <c r="W42" s="3"/>
      <c r="X42" s="3"/>
      <c r="Y42" s="3"/>
      <c r="Z42" s="7">
        <f t="shared" si="5"/>
      </c>
      <c r="AA42" s="25">
        <f t="shared" si="6"/>
      </c>
      <c r="AB42" s="26"/>
    </row>
    <row r="43" spans="1:28" ht="19.5" customHeight="1" thickBot="1">
      <c r="A43" s="23">
        <v>27</v>
      </c>
      <c r="B43" s="23"/>
      <c r="C43" s="2"/>
      <c r="D43" s="1"/>
      <c r="E43" s="3"/>
      <c r="F43" s="3"/>
      <c r="G43" s="3"/>
      <c r="H43" s="3"/>
      <c r="I43" s="29">
        <f t="shared" si="1"/>
      </c>
      <c r="J43" s="3"/>
      <c r="K43" s="3"/>
      <c r="L43" s="3"/>
      <c r="M43" s="7">
        <f t="shared" si="2"/>
      </c>
      <c r="N43" s="3"/>
      <c r="O43" s="3"/>
      <c r="P43" s="3"/>
      <c r="Q43" s="24">
        <f t="shared" si="3"/>
      </c>
      <c r="R43" s="3"/>
      <c r="S43" s="3"/>
      <c r="T43" s="24">
        <f t="shared" si="4"/>
      </c>
      <c r="U43" s="3"/>
      <c r="V43" s="3"/>
      <c r="W43" s="3"/>
      <c r="X43" s="3"/>
      <c r="Y43" s="3"/>
      <c r="Z43" s="7">
        <f t="shared" si="5"/>
      </c>
      <c r="AA43" s="25">
        <f t="shared" si="6"/>
      </c>
      <c r="AB43" s="26"/>
    </row>
    <row r="44" spans="1:28" ht="19.5" customHeight="1" thickBot="1">
      <c r="A44" s="23">
        <v>28</v>
      </c>
      <c r="B44" s="23"/>
      <c r="C44" s="2"/>
      <c r="D44" s="1"/>
      <c r="E44" s="3"/>
      <c r="F44" s="3"/>
      <c r="G44" s="3"/>
      <c r="H44" s="3"/>
      <c r="I44" s="29">
        <f t="shared" si="1"/>
      </c>
      <c r="J44" s="3"/>
      <c r="K44" s="3"/>
      <c r="L44" s="3"/>
      <c r="M44" s="7">
        <f t="shared" si="2"/>
      </c>
      <c r="N44" s="3"/>
      <c r="O44" s="3"/>
      <c r="P44" s="3"/>
      <c r="Q44" s="24">
        <f t="shared" si="3"/>
      </c>
      <c r="R44" s="3"/>
      <c r="S44" s="3"/>
      <c r="T44" s="24">
        <f t="shared" si="4"/>
      </c>
      <c r="U44" s="3"/>
      <c r="V44" s="3"/>
      <c r="W44" s="3"/>
      <c r="X44" s="3"/>
      <c r="Y44" s="3"/>
      <c r="Z44" s="7">
        <f t="shared" si="5"/>
      </c>
      <c r="AA44" s="25">
        <f t="shared" si="6"/>
      </c>
      <c r="AB44" s="26"/>
    </row>
    <row r="45" spans="1:28" ht="19.5" customHeight="1" thickBot="1">
      <c r="A45" s="23">
        <v>29</v>
      </c>
      <c r="B45" s="23"/>
      <c r="C45" s="2"/>
      <c r="D45" s="1"/>
      <c r="E45" s="3"/>
      <c r="F45" s="3"/>
      <c r="G45" s="3"/>
      <c r="H45" s="3"/>
      <c r="I45" s="29">
        <f t="shared" si="1"/>
      </c>
      <c r="J45" s="3"/>
      <c r="K45" s="3"/>
      <c r="L45" s="3"/>
      <c r="M45" s="7">
        <f t="shared" si="2"/>
      </c>
      <c r="N45" s="3"/>
      <c r="O45" s="3"/>
      <c r="P45" s="3"/>
      <c r="Q45" s="24">
        <f t="shared" si="3"/>
      </c>
      <c r="R45" s="3"/>
      <c r="S45" s="3"/>
      <c r="T45" s="24">
        <f t="shared" si="4"/>
      </c>
      <c r="U45" s="3"/>
      <c r="V45" s="3"/>
      <c r="W45" s="3"/>
      <c r="X45" s="3"/>
      <c r="Y45" s="3"/>
      <c r="Z45" s="7">
        <f t="shared" si="5"/>
      </c>
      <c r="AA45" s="25">
        <f t="shared" si="6"/>
      </c>
      <c r="AB45" s="26"/>
    </row>
    <row r="46" spans="1:28" ht="19.5" customHeight="1" thickBot="1">
      <c r="A46" s="23">
        <v>30</v>
      </c>
      <c r="B46" s="23"/>
      <c r="C46" s="2"/>
      <c r="D46" s="1"/>
      <c r="E46" s="3"/>
      <c r="F46" s="3"/>
      <c r="G46" s="3"/>
      <c r="H46" s="3"/>
      <c r="I46" s="29">
        <f t="shared" si="1"/>
      </c>
      <c r="J46" s="3"/>
      <c r="K46" s="3"/>
      <c r="L46" s="3"/>
      <c r="M46" s="7">
        <f t="shared" si="2"/>
      </c>
      <c r="N46" s="3"/>
      <c r="O46" s="3"/>
      <c r="P46" s="3"/>
      <c r="Q46" s="24">
        <f t="shared" si="3"/>
      </c>
      <c r="R46" s="3"/>
      <c r="S46" s="3"/>
      <c r="T46" s="24">
        <f t="shared" si="4"/>
      </c>
      <c r="U46" s="3"/>
      <c r="V46" s="3"/>
      <c r="W46" s="3"/>
      <c r="X46" s="3"/>
      <c r="Y46" s="3"/>
      <c r="Z46" s="7">
        <f t="shared" si="5"/>
      </c>
      <c r="AA46" s="25">
        <f t="shared" si="6"/>
      </c>
      <c r="AB46" s="26"/>
    </row>
    <row r="47" spans="1:28" ht="19.5" customHeight="1" thickBot="1">
      <c r="A47" s="23">
        <v>31</v>
      </c>
      <c r="B47" s="23"/>
      <c r="C47" s="2"/>
      <c r="D47" s="1"/>
      <c r="E47" s="3"/>
      <c r="F47" s="3"/>
      <c r="G47" s="3"/>
      <c r="H47" s="3"/>
      <c r="I47" s="29">
        <f t="shared" si="1"/>
      </c>
      <c r="J47" s="3"/>
      <c r="K47" s="3"/>
      <c r="L47" s="3"/>
      <c r="M47" s="7">
        <f t="shared" si="2"/>
      </c>
      <c r="N47" s="3"/>
      <c r="O47" s="3"/>
      <c r="P47" s="3"/>
      <c r="Q47" s="24">
        <f t="shared" si="3"/>
      </c>
      <c r="R47" s="3"/>
      <c r="S47" s="3"/>
      <c r="T47" s="24">
        <f t="shared" si="4"/>
      </c>
      <c r="U47" s="3"/>
      <c r="V47" s="3"/>
      <c r="W47" s="3"/>
      <c r="X47" s="3"/>
      <c r="Y47" s="3"/>
      <c r="Z47" s="7">
        <f t="shared" si="5"/>
      </c>
      <c r="AA47" s="25">
        <f t="shared" si="6"/>
      </c>
      <c r="AB47" s="26"/>
    </row>
    <row r="48" spans="1:28" ht="19.5" customHeight="1" thickBot="1">
      <c r="A48" s="23">
        <v>32</v>
      </c>
      <c r="B48" s="23"/>
      <c r="C48" s="2"/>
      <c r="D48" s="1"/>
      <c r="E48" s="3"/>
      <c r="F48" s="3"/>
      <c r="G48" s="3"/>
      <c r="H48" s="3"/>
      <c r="I48" s="29">
        <f t="shared" si="1"/>
      </c>
      <c r="J48" s="3"/>
      <c r="K48" s="3"/>
      <c r="L48" s="3"/>
      <c r="M48" s="7">
        <f t="shared" si="2"/>
      </c>
      <c r="N48" s="3"/>
      <c r="O48" s="3"/>
      <c r="P48" s="3"/>
      <c r="Q48" s="24">
        <f t="shared" si="3"/>
      </c>
      <c r="R48" s="3"/>
      <c r="S48" s="3"/>
      <c r="T48" s="24">
        <f t="shared" si="4"/>
      </c>
      <c r="U48" s="3"/>
      <c r="V48" s="3"/>
      <c r="W48" s="3"/>
      <c r="X48" s="3"/>
      <c r="Y48" s="3"/>
      <c r="Z48" s="7">
        <f t="shared" si="5"/>
      </c>
      <c r="AA48" s="25">
        <f t="shared" si="6"/>
      </c>
      <c r="AB48" s="26"/>
    </row>
    <row r="49" spans="1:28" ht="19.5" customHeight="1" thickBot="1">
      <c r="A49" s="23">
        <v>33</v>
      </c>
      <c r="B49" s="23"/>
      <c r="C49" s="2"/>
      <c r="D49" s="1"/>
      <c r="E49" s="3"/>
      <c r="F49" s="3"/>
      <c r="G49" s="3"/>
      <c r="H49" s="3"/>
      <c r="I49" s="29">
        <f t="shared" si="1"/>
      </c>
      <c r="J49" s="3"/>
      <c r="K49" s="3"/>
      <c r="L49" s="3"/>
      <c r="M49" s="7">
        <f t="shared" si="2"/>
      </c>
      <c r="N49" s="3"/>
      <c r="O49" s="3"/>
      <c r="P49" s="3"/>
      <c r="Q49" s="24">
        <f t="shared" si="3"/>
      </c>
      <c r="R49" s="3"/>
      <c r="S49" s="3"/>
      <c r="T49" s="24">
        <f t="shared" si="4"/>
      </c>
      <c r="U49" s="3"/>
      <c r="V49" s="3"/>
      <c r="W49" s="3"/>
      <c r="X49" s="3"/>
      <c r="Y49" s="3"/>
      <c r="Z49" s="7">
        <f t="shared" si="5"/>
      </c>
      <c r="AA49" s="25">
        <f t="shared" si="6"/>
      </c>
      <c r="AB49" s="26"/>
    </row>
    <row r="50" spans="1:28" ht="19.5" customHeight="1" thickBot="1">
      <c r="A50" s="23">
        <v>34</v>
      </c>
      <c r="B50" s="23"/>
      <c r="C50" s="2"/>
      <c r="D50" s="1"/>
      <c r="E50" s="3"/>
      <c r="F50" s="3"/>
      <c r="G50" s="3"/>
      <c r="H50" s="3"/>
      <c r="I50" s="29">
        <f t="shared" si="1"/>
      </c>
      <c r="J50" s="3"/>
      <c r="K50" s="3"/>
      <c r="L50" s="3"/>
      <c r="M50" s="7">
        <f t="shared" si="2"/>
      </c>
      <c r="N50" s="3"/>
      <c r="O50" s="3"/>
      <c r="P50" s="3"/>
      <c r="Q50" s="24">
        <f t="shared" si="3"/>
      </c>
      <c r="R50" s="3"/>
      <c r="S50" s="3"/>
      <c r="T50" s="24">
        <f t="shared" si="4"/>
      </c>
      <c r="U50" s="3"/>
      <c r="V50" s="3"/>
      <c r="W50" s="3"/>
      <c r="X50" s="3"/>
      <c r="Y50" s="3"/>
      <c r="Z50" s="7">
        <f t="shared" si="5"/>
      </c>
      <c r="AA50" s="25">
        <f t="shared" si="6"/>
      </c>
      <c r="AB50" s="26"/>
    </row>
    <row r="51" spans="1:28" ht="19.5" customHeight="1">
      <c r="A51" s="28">
        <v>35</v>
      </c>
      <c r="B51" s="27"/>
      <c r="C51" s="2"/>
      <c r="D51" s="1"/>
      <c r="E51" s="3"/>
      <c r="F51" s="3"/>
      <c r="G51" s="3"/>
      <c r="H51" s="3"/>
      <c r="I51" s="29">
        <f t="shared" si="1"/>
      </c>
      <c r="J51" s="3"/>
      <c r="K51" s="3"/>
      <c r="L51" s="3"/>
      <c r="M51" s="7">
        <f t="shared" si="2"/>
      </c>
      <c r="N51" s="3"/>
      <c r="O51" s="3"/>
      <c r="P51" s="3"/>
      <c r="Q51" s="24">
        <f t="shared" si="3"/>
      </c>
      <c r="R51" s="3"/>
      <c r="S51" s="3"/>
      <c r="T51" s="24">
        <f t="shared" si="4"/>
      </c>
      <c r="U51" s="3"/>
      <c r="V51" s="3"/>
      <c r="W51" s="3"/>
      <c r="X51" s="3"/>
      <c r="Y51" s="3"/>
      <c r="Z51" s="7">
        <f t="shared" si="5"/>
      </c>
      <c r="AA51" s="25">
        <f t="shared" si="6"/>
      </c>
      <c r="AB51" s="26"/>
    </row>
    <row r="53" spans="5:25" ht="13.5" customHeight="1"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3:28" ht="13.5" customHeight="1">
      <c r="C54" s="9"/>
      <c r="D54" s="9"/>
      <c r="E54" s="9"/>
      <c r="Q54" s="9"/>
      <c r="AB54" s="9"/>
    </row>
    <row r="55" spans="3:28" ht="13.5" customHeight="1">
      <c r="C55" s="9"/>
      <c r="D55" s="9"/>
      <c r="E55" s="9"/>
      <c r="Q55" s="9"/>
      <c r="AB55" s="9"/>
    </row>
    <row r="56" spans="3:28" ht="13.5" customHeight="1">
      <c r="C56" s="8"/>
      <c r="D56" s="8"/>
      <c r="E56" s="8"/>
      <c r="Q56" s="8"/>
      <c r="AB56" s="8"/>
    </row>
    <row r="57" spans="3:28" ht="13.5" customHeight="1">
      <c r="C57" s="8"/>
      <c r="D57" s="8"/>
      <c r="E57" s="8"/>
      <c r="G57" s="8"/>
      <c r="I57" s="8"/>
      <c r="J57" s="8"/>
      <c r="L57" s="8"/>
      <c r="O57" s="8"/>
      <c r="Q57" s="8"/>
      <c r="AB57" s="8"/>
    </row>
    <row r="58" spans="3:28" ht="14.25">
      <c r="C58" s="10"/>
      <c r="D58" s="10"/>
      <c r="E58" s="10"/>
      <c r="G58" s="10"/>
      <c r="I58" s="10"/>
      <c r="J58" s="10"/>
      <c r="L58" s="10"/>
      <c r="O58" s="10"/>
      <c r="Q58" s="10"/>
      <c r="R58" s="10"/>
      <c r="T58" s="10"/>
      <c r="U58" s="10"/>
      <c r="W58" s="10"/>
      <c r="X58" s="10"/>
      <c r="Y58" s="10"/>
      <c r="Z58" s="10"/>
      <c r="AB58" s="10"/>
    </row>
  </sheetData>
  <sheetProtection password="C51E" sheet="1" formatCells="0"/>
  <mergeCells count="16">
    <mergeCell ref="U15:Z15"/>
    <mergeCell ref="J10:Z10"/>
    <mergeCell ref="E13:Z13"/>
    <mergeCell ref="C6:D6"/>
    <mergeCell ref="K6:O6"/>
    <mergeCell ref="P6:V6"/>
    <mergeCell ref="E4:R4"/>
    <mergeCell ref="E6:H6"/>
    <mergeCell ref="C2:AA2"/>
    <mergeCell ref="E15:I15"/>
    <mergeCell ref="J15:M15"/>
    <mergeCell ref="N15:Q15"/>
    <mergeCell ref="D11:G11"/>
    <mergeCell ref="R15:T15"/>
    <mergeCell ref="J8:Z8"/>
    <mergeCell ref="J9:Z9"/>
  </mergeCells>
  <conditionalFormatting sqref="A17:A51">
    <cfRule type="expression" priority="1" dxfId="7" stopIfTrue="1">
      <formula>C17=D17=""</formula>
    </cfRule>
    <cfRule type="expression" priority="2" dxfId="8" stopIfTrue="1">
      <formula>C17=""</formula>
    </cfRule>
  </conditionalFormatting>
  <conditionalFormatting sqref="B17:B51">
    <cfRule type="expression" priority="3" dxfId="7" stopIfTrue="1">
      <formula>C17=D17=""</formula>
    </cfRule>
    <cfRule type="expression" priority="4" dxfId="6" stopIfTrue="1">
      <formula>D17=""</formula>
    </cfRule>
  </conditionalFormatting>
  <conditionalFormatting sqref="C17:H51 J17:L51 N17:P51 R17:S51 U17:Y51">
    <cfRule type="expression" priority="5" dxfId="5" stopIfTrue="1">
      <formula>MOD(ROW(),2)</formula>
    </cfRule>
  </conditionalFormatting>
  <conditionalFormatting sqref="I17:I51 M17:M51 Q17:Q51 T17:T51 Z17:Z51">
    <cfRule type="cellIs" priority="6" dxfId="2" operator="equal" stopIfTrue="1">
      <formula>"oui"</formula>
    </cfRule>
    <cfRule type="expression" priority="7" dxfId="1" stopIfTrue="1">
      <formula>MOD(ROW(),2)</formula>
    </cfRule>
  </conditionalFormatting>
  <conditionalFormatting sqref="AA17:AA51">
    <cfRule type="cellIs" priority="8" dxfId="2" operator="equal" stopIfTrue="1">
      <formula>"V"</formula>
    </cfRule>
    <cfRule type="cellIs" priority="9" dxfId="1" operator="equal" stopIfTrue="1">
      <formula>"A"</formula>
    </cfRule>
    <cfRule type="cellIs" priority="10" dxfId="0" operator="equal" stopIfTrue="1">
      <formula>"N"</formula>
    </cfRule>
  </conditionalFormatting>
  <dataValidations count="1">
    <dataValidation type="whole" allowBlank="1" showInputMessage="1" showErrorMessage="1" sqref="E17:H51 R17:S51 N17:P51 J17:L51 U17:Y51">
      <formula1>1</formula1>
      <formula2>1</formula2>
    </dataValidation>
  </dataValidations>
  <printOptions horizontalCentered="1"/>
  <pageMargins left="0.1968503937007874" right="0.1968503937007874" top="0.6434375" bottom="0.11811023622047245" header="0.2755905511811024" footer="0.5118110236220472"/>
  <pageSetup fitToHeight="1" fitToWidth="1" horizontalDpi="600" verticalDpi="600" orientation="portrait" paperSize="9" scale="75" r:id="rId3"/>
  <headerFooter alignWithMargins="0">
    <oddHeader>&amp;C&amp;"Arial,Gras"INSPECTION ACADEMIQUE DE L HERAULT - GDLV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 34 </dc:creator>
  <cp:keywords/>
  <dc:description/>
  <cp:lastModifiedBy>IA34</cp:lastModifiedBy>
  <cp:lastPrinted>2011-03-21T19:56:23Z</cp:lastPrinted>
  <dcterms:created xsi:type="dcterms:W3CDTF">2008-05-14T10:16:15Z</dcterms:created>
  <dcterms:modified xsi:type="dcterms:W3CDTF">2011-04-05T08:48:07Z</dcterms:modified>
  <cp:category/>
  <cp:version/>
  <cp:contentType/>
  <cp:contentStatus/>
</cp:coreProperties>
</file>